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BF8AABA0-966D-4FEE-B5AE-63A5D67B6836}" xr6:coauthVersionLast="47" xr6:coauthVersionMax="47" xr10:uidLastSave="{00000000-0000-0000-0000-000000000000}"/>
  <bookViews>
    <workbookView xWindow="28680" yWindow="-6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22" i="1"/>
  <c r="M14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D6C5BCE6-8D25-4F1F-B826-D8D13C49EF2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DF307324-CFD3-4D90-918D-BCE5B7158DAF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8F8B1072-39DF-42DA-A94E-512D82FC6C4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CBA244B3-8CCC-4DA5-ABE2-3159775671C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02BD7178-0DF7-4033-A53E-F2706AB5B0F2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BA38371F-808D-4CA8-9EBA-5BFF732F48C8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E3CC3A39-DCC6-4D6A-8553-4E02533B14CA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<sst xmlns="http://schemas.openxmlformats.org/spreadsheetml/2006/main" count="108" uniqueCount="98">
  <si>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</si>
  <si>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</si>
  <si>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</si>
  <si>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</si>
  <si>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</si>
  <si>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</si>
  <si>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</si>
  <si>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</si>
  <si>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</si>
  <si>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</si>
  <si>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</si>
  <si>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</si>
  <si>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</si>
  <si>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</si>
  <si>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</si>
  <si>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</si>
  <si>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</si>
  <si>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</si>
  <si>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</si>
  <si>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</si>
  <si>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</si>
  <si>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</si>
  <si>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</si>
  <si>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</si>
  <si>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</si>
  <si>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</si>
  <si>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</si>
  <si>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</si>
  <si>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</si>
  <si>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</si>
  <si>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</si>
  <si>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</si>
  <si>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</si>
  <si>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</si>
  <si>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</si>
  <si>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</si>
  <si>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</si>
  <si>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</si>
  <si>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</si>
  <si>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</si>
  <si>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</si>
  <si>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</si>
  <si>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</si>
  <si>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</si>
  <si>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</si>
  <si>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</si>
  <si>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</si>
  <si>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</si>
  <si>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</si>
  <si>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</si>
  <si>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</si>
  <si>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</si>
  <si>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</si>
  <si>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</si>
  <si>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</si>
  <si>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</si>
  <si>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</si>
  <si>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</si>
  <si>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</si>
  <si>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color theme="1"/>
        <rFont val="Arial"/>
        <family val="2"/>
        <charset val="238"/>
      </rPr>
      <t xml:space="preserve"> Observaţii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</si>
  <si>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</si>
  <si>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</si>
  <si>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</si>
  <si>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</si>
  <si>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</si>
  <si>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</si>
  <si>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</si>
  <si>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</si>
  <si>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</si>
  <si>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</si>
  <si>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</si>
  <si>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</si>
  <si>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</si>
  <si>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9"/>
        <color theme="9" tint="-0.249977111117893"/>
        <rFont val="Arial"/>
        <family val="2"/>
        <charset val="238"/>
      </rPr>
      <t>Precip.</t>
    </r>
    <r>
      <rPr>
        <sz val="11"/>
        <color theme="1"/>
        <rFont val="Arial"/>
        <family val="2"/>
        <charset val="238"/>
      </rPr>
      <t xml:space="preserve">
</t>
    </r>
    <r>
      <rPr>
        <sz val="8"/>
        <color theme="9" tint="-0.249977111117893"/>
        <rFont val="Arial"/>
        <family val="2"/>
        <charset val="238"/>
      </rPr>
      <t>(l/mp/
24h)</t>
    </r>
  </si>
  <si>
    <t>Atentionare depasire FI</t>
  </si>
  <si>
    <t>F 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</si>
  <si>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</si>
  <si>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</si>
  <si>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</si>
  <si>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</si>
  <si>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</si>
  <si>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</si>
  <si>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</si>
  <si>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</si>
  <si>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</si>
  <si>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</si>
  <si>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</si>
  <si>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t xml:space="preserve"> </t>
  </si>
  <si>
    <t>Q infiltraţii = 200 l/s, Q scăpări = 300 l/s</t>
  </si>
  <si>
    <t>Evoluție cotă/24 h = stationar</t>
  </si>
  <si>
    <t xml:space="preserve">Intocmit: </t>
  </si>
  <si>
    <t xml:space="preserve">    ora 06:00</t>
  </si>
  <si>
    <r>
      <rPr>
        <b/>
        <sz val="10"/>
        <color theme="1"/>
        <rFont val="Arial"/>
        <family val="2"/>
        <charset val="238"/>
      </rPr>
      <t>Volum brut</t>
    </r>
    <r>
      <rPr>
        <sz val="10"/>
        <color theme="1"/>
        <rFont val="Arial"/>
        <family val="2"/>
        <charset val="238"/>
      </rPr>
      <t xml:space="preserve">
 (NNR)</t>
    </r>
  </si>
  <si>
    <t>Evoluție cotă/24 h = -1 cm</t>
  </si>
  <si>
    <t>Mihaela Neag</t>
  </si>
  <si>
    <r>
      <rPr>
        <b/>
        <sz val="9"/>
        <color rgb="FFFF0000"/>
        <rFont val="Arial"/>
        <family val="2"/>
        <charset val="238"/>
      </rPr>
      <t xml:space="preserve">M. </t>
    </r>
    <r>
      <rPr>
        <sz val="9"/>
        <rFont val="Arial"/>
        <family val="2"/>
        <charset val="238"/>
      </rPr>
      <t>la MHC, orele: 07.00, 12.00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Evoluție cotă/24 h = -2 cm</t>
    </r>
  </si>
  <si>
    <t xml:space="preserve">Evoluție cotă/24 h = -4 cm </t>
  </si>
  <si>
    <t>Evoluție cotă/24 h = -15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</si>
</sst>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39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1" fillId="0" borderId="0" xfId="0" applyFont="1" applyAlignment="1">
      <alignment vertical="center"/>
    </xf>
    <xf numFmtId="0" fontId="6" fillId="2" borderId="0" xfId="0" applyFont="1" applyFill="1"/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0" borderId="0" xfId="0" applyFont="1"/>
    <xf numFmtId="0" fontId="23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right" vertical="center" wrapText="1"/>
    </xf>
    <xf numFmtId="164" fontId="6" fillId="7" borderId="3" xfId="0" applyNumberFormat="1" applyFont="1" applyFill="1" applyBorder="1" applyAlignment="1">
      <alignment horizontal="right" vertical="center" wrapText="1"/>
    </xf>
    <xf numFmtId="2" fontId="6" fillId="7" borderId="3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6" fillId="7" borderId="15" xfId="0" applyNumberFormat="1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left" vertical="center" wrapText="1"/>
    </xf>
    <xf numFmtId="2" fontId="25" fillId="7" borderId="1" xfId="0" applyNumberFormat="1" applyFont="1" applyFill="1" applyBorder="1" applyAlignment="1">
      <alignment horizontal="right" vertical="center" wrapText="1"/>
    </xf>
    <xf numFmtId="165" fontId="6" fillId="7" borderId="16" xfId="0" applyNumberFormat="1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 wrapText="1"/>
    </xf>
    <xf numFmtId="165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2" fontId="6" fillId="7" borderId="20" xfId="0" applyNumberFormat="1" applyFont="1" applyFill="1" applyBorder="1" applyAlignment="1">
      <alignment horizontal="right" vertical="center" wrapText="1"/>
    </xf>
    <xf numFmtId="164" fontId="6" fillId="7" borderId="20" xfId="0" applyNumberFormat="1" applyFont="1" applyFill="1" applyBorder="1" applyAlignment="1">
      <alignment horizontal="right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 wrapText="1"/>
    </xf>
    <xf numFmtId="2" fontId="25" fillId="7" borderId="1" xfId="0" applyNumberFormat="1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right" vertical="center"/>
    </xf>
    <xf numFmtId="164" fontId="25" fillId="7" borderId="12" xfId="0" applyNumberFormat="1" applyFont="1" applyFill="1" applyBorder="1" applyAlignment="1">
      <alignment horizontal="right" vertical="center"/>
    </xf>
    <xf numFmtId="165" fontId="25" fillId="7" borderId="12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center" vertical="center"/>
    </xf>
    <xf numFmtId="1" fontId="25" fillId="7" borderId="12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164" fontId="25" fillId="7" borderId="1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/>
    <xf numFmtId="0" fontId="30" fillId="0" borderId="1" xfId="0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14" fontId="13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4" fontId="13" fillId="0" borderId="0" xfId="0" applyNumberFormat="1" applyFont="1" applyAlignment="1">
      <alignment horizontal="left" vertical="top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66CCFF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6"/>
  <sheetViews>
    <sheetView tabSelected="1" zoomScaleNormal="100" workbookViewId="0">
      <selection activeCell="N22" sqref="N22"/>
    </sheetView>
  </sheetViews>
  <sheetFormatPr defaultRowHeight="14.25" x14ac:dyDescent="0.2"/>
  <cols>
    <col min="1" max="1" width="8.28515625" style="5" customWidth="1"/>
    <col min="2" max="2" width="20.140625" style="5" customWidth="1"/>
    <col min="3" max="3" width="11.85546875" style="5" customWidth="1"/>
    <col min="4" max="4" width="9.140625" style="5"/>
    <col min="5" max="5" width="9.5703125" style="5" bestFit="1" customWidth="1"/>
    <col min="6" max="7" width="9.140625" style="5"/>
    <col min="8" max="8" width="8" style="5" customWidth="1"/>
    <col min="9" max="9" width="7.5703125" style="5" customWidth="1"/>
    <col min="10" max="11" width="9.140625" style="5"/>
    <col min="12" max="12" width="7.85546875" style="5" customWidth="1"/>
    <col min="13" max="13" width="6.42578125" style="5" customWidth="1"/>
    <col min="14" max="14" width="40.7109375" style="5" customWidth="1"/>
    <col min="15" max="15" width="9.140625" style="5"/>
    <col min="16" max="16" width="6.7109375" style="5" customWidth="1"/>
    <col min="17" max="17" width="12" style="5" customWidth="1"/>
    <col min="18" max="18" width="7" style="5" customWidth="1"/>
    <col min="19" max="19" width="10.85546875" style="5" customWidth="1"/>
    <col min="20" max="20" width="9.140625" style="5"/>
    <col min="21" max="21" width="7.42578125" style="5" customWidth="1"/>
    <col min="22" max="22" width="8.42578125" style="5" bestFit="1" customWidth="1"/>
    <col min="23" max="23" width="13" style="5" customWidth="1"/>
    <col min="24" max="24" width="13.28515625" style="5" customWidth="1"/>
    <col min="25" max="25" width="7.85546875" style="5" customWidth="1"/>
    <col min="26" max="26" width="9.140625" style="5"/>
    <col min="27" max="27" width="12.28515625" style="5" customWidth="1"/>
    <col min="28" max="28" width="13.5703125" style="5" customWidth="1"/>
    <col min="29" max="16384" width="9.140625" style="5"/>
  </cols>
  <sheetData>
    <row r="1" spans="1:28" ht="24.75" customHeight="1" x14ac:dyDescent="0.2">
      <c r="D1" s="4" t="s">
        <v>30</v>
      </c>
    </row>
    <row r="2" spans="1:28" ht="23.25" x14ac:dyDescent="0.35">
      <c r="E2" s="12" t="s">
        <v>31</v>
      </c>
      <c r="F2" s="12"/>
      <c r="G2" s="13"/>
      <c r="H2" s="12">
        <f ca="1">DAY(J2-1)</f>
        <v>13</v>
      </c>
      <c r="I2" s="3" t="s">
        <v>72</v>
      </c>
      <c r="J2" s="94">
        <f ca="1">TODAY()</f>
        <v>44483</v>
      </c>
      <c r="K2" s="94"/>
      <c r="L2" s="96" t="s">
        <v>91</v>
      </c>
      <c r="M2" s="96"/>
      <c r="N2" s="96"/>
    </row>
    <row r="3" spans="1:28" ht="15" thickBot="1" x14ac:dyDescent="0.25"/>
    <row r="4" spans="1:28" ht="39.75" thickTop="1" thickBot="1" x14ac:dyDescent="0.25">
      <c r="A4" s="20" t="s">
        <v>0</v>
      </c>
      <c r="B4" s="21" t="s">
        <v>1</v>
      </c>
      <c r="C4" s="22" t="s">
        <v>2</v>
      </c>
      <c r="D4" s="30" t="s">
        <v>50</v>
      </c>
      <c r="E4" s="31" t="s">
        <v>51</v>
      </c>
      <c r="F4" s="31" t="s">
        <v>53</v>
      </c>
      <c r="G4" s="31" t="s">
        <v>54</v>
      </c>
      <c r="H4" s="23" t="s">
        <v>55</v>
      </c>
      <c r="I4" s="23" t="s">
        <v>56</v>
      </c>
      <c r="J4" s="23" t="s">
        <v>57</v>
      </c>
      <c r="K4" s="23" t="s">
        <v>58</v>
      </c>
      <c r="L4" s="23" t="s">
        <v>73</v>
      </c>
      <c r="M4" s="24" t="s">
        <v>52</v>
      </c>
      <c r="N4" s="25" t="s">
        <v>59</v>
      </c>
      <c r="Q4" s="86" t="s">
        <v>92</v>
      </c>
      <c r="S4" s="97" t="s">
        <v>76</v>
      </c>
      <c r="T4" s="97"/>
      <c r="V4" s="87" t="s">
        <v>75</v>
      </c>
      <c r="W4" s="88" t="s">
        <v>74</v>
      </c>
      <c r="X4" s="88" t="s">
        <v>82</v>
      </c>
      <c r="Z4" s="89" t="s">
        <v>84</v>
      </c>
      <c r="AA4" s="90" t="s">
        <v>85</v>
      </c>
      <c r="AB4" s="90" t="s">
        <v>86</v>
      </c>
    </row>
    <row r="5" spans="1:28" ht="15.75" thickTop="1" x14ac:dyDescent="0.2">
      <c r="A5" s="14" t="s">
        <v>32</v>
      </c>
      <c r="B5" s="15" t="s">
        <v>3</v>
      </c>
      <c r="C5" s="28" t="s">
        <v>4</v>
      </c>
      <c r="D5" s="32">
        <v>572.24</v>
      </c>
      <c r="E5" s="33">
        <v>3.411</v>
      </c>
      <c r="F5" s="33">
        <v>0.87039999999999995</v>
      </c>
      <c r="G5" s="32">
        <v>1.1100000000000001</v>
      </c>
      <c r="H5" s="47"/>
      <c r="I5" s="34"/>
      <c r="J5" s="35">
        <v>1.4999999999999999E-2</v>
      </c>
      <c r="K5" s="34"/>
      <c r="L5" s="36">
        <v>0.2</v>
      </c>
      <c r="M5" s="42">
        <f t="shared" ref="M5:M22" si="0">(E5*100/Q5)</f>
        <v>54.576000000000001</v>
      </c>
      <c r="N5" s="48" t="s">
        <v>96</v>
      </c>
      <c r="Q5" s="74">
        <v>6.25</v>
      </c>
      <c r="S5" s="77" t="s">
        <v>77</v>
      </c>
      <c r="T5" s="78"/>
      <c r="V5" s="84">
        <v>576.79999999999995</v>
      </c>
      <c r="W5" s="72" t="str">
        <f>IF(D5&gt;=V5, "Atentie!", "-")</f>
        <v>-</v>
      </c>
      <c r="X5" s="84">
        <f t="shared" ref="X5:X22" si="1">D5-V5</f>
        <v>-4.5599999999999454</v>
      </c>
      <c r="Z5" s="84">
        <v>577.5</v>
      </c>
      <c r="AA5" s="73" t="str">
        <f>IF(D5&gt;=Z5, "Atentie!", "-")</f>
        <v>-</v>
      </c>
      <c r="AB5" s="84">
        <f t="shared" ref="AB5:AB22" si="2">H5-Z5</f>
        <v>-577.5</v>
      </c>
    </row>
    <row r="6" spans="1:28" ht="24.75" customHeight="1" x14ac:dyDescent="0.2">
      <c r="A6" s="16" t="s">
        <v>33</v>
      </c>
      <c r="B6" s="1" t="s">
        <v>5</v>
      </c>
      <c r="C6" s="29" t="s">
        <v>6</v>
      </c>
      <c r="D6" s="49">
        <v>621.41999999999996</v>
      </c>
      <c r="E6" s="38">
        <v>14.956</v>
      </c>
      <c r="F6" s="38">
        <v>1.4533</v>
      </c>
      <c r="G6" s="37">
        <v>1.76</v>
      </c>
      <c r="H6" s="50"/>
      <c r="I6" s="39"/>
      <c r="J6" s="39"/>
      <c r="K6" s="39"/>
      <c r="L6" s="43">
        <v>7.8</v>
      </c>
      <c r="M6" s="42">
        <f t="shared" si="0"/>
        <v>95.055294267192068</v>
      </c>
      <c r="N6" s="51" t="s">
        <v>95</v>
      </c>
      <c r="Q6" s="75">
        <v>15.734</v>
      </c>
      <c r="S6" s="79" t="s">
        <v>78</v>
      </c>
      <c r="T6" s="80"/>
      <c r="V6" s="85">
        <v>623</v>
      </c>
      <c r="W6" s="45" t="str">
        <f t="shared" ref="W6:W22" si="3">IF(D6&gt;=V6, "Atentie!", "-")</f>
        <v>-</v>
      </c>
      <c r="X6" s="85">
        <f t="shared" si="1"/>
        <v>-1.5800000000000409</v>
      </c>
      <c r="Z6" s="85">
        <v>632.75</v>
      </c>
      <c r="AA6" s="46" t="str">
        <f t="shared" ref="AA6:AA22" si="4">IF(D6&gt;=Z6, "Atentie!", "-")</f>
        <v>-</v>
      </c>
      <c r="AB6" s="85">
        <f t="shared" si="2"/>
        <v>-632.75</v>
      </c>
    </row>
    <row r="7" spans="1:28" ht="15" x14ac:dyDescent="0.2">
      <c r="A7" s="16" t="s">
        <v>34</v>
      </c>
      <c r="B7" s="1" t="s">
        <v>7</v>
      </c>
      <c r="C7" s="29" t="s">
        <v>7</v>
      </c>
      <c r="D7" s="37">
        <v>317.04000000000002</v>
      </c>
      <c r="E7" s="38">
        <v>1.6160000000000001</v>
      </c>
      <c r="F7" s="38">
        <v>2.8000000000000001E-2</v>
      </c>
      <c r="G7" s="37"/>
      <c r="H7" s="50"/>
      <c r="I7" s="41">
        <v>0.01</v>
      </c>
      <c r="J7" s="41">
        <v>1.7999999999999999E-2</v>
      </c>
      <c r="K7" s="39"/>
      <c r="L7" s="43"/>
      <c r="M7" s="42">
        <f t="shared" si="0"/>
        <v>32.54783484390736</v>
      </c>
      <c r="N7" s="27" t="s">
        <v>89</v>
      </c>
      <c r="Q7" s="75">
        <v>4.9649999999999999</v>
      </c>
      <c r="S7" s="79" t="s">
        <v>79</v>
      </c>
      <c r="T7" s="81"/>
      <c r="V7" s="85">
        <v>323.5</v>
      </c>
      <c r="W7" s="45" t="str">
        <f t="shared" si="3"/>
        <v>-</v>
      </c>
      <c r="X7" s="85">
        <f t="shared" si="1"/>
        <v>-6.4599999999999795</v>
      </c>
      <c r="Z7" s="85">
        <v>327</v>
      </c>
      <c r="AA7" s="46" t="str">
        <f t="shared" si="4"/>
        <v>-</v>
      </c>
      <c r="AB7" s="85">
        <f t="shared" si="2"/>
        <v>-327</v>
      </c>
    </row>
    <row r="8" spans="1:28" ht="15" x14ac:dyDescent="0.2">
      <c r="A8" s="16" t="s">
        <v>35</v>
      </c>
      <c r="B8" s="1" t="s">
        <v>8</v>
      </c>
      <c r="C8" s="29" t="s">
        <v>9</v>
      </c>
      <c r="D8" s="37">
        <v>364.23</v>
      </c>
      <c r="E8" s="38">
        <v>11.3833</v>
      </c>
      <c r="F8" s="38">
        <v>0</v>
      </c>
      <c r="G8" s="37"/>
      <c r="H8" s="50"/>
      <c r="I8" s="41">
        <v>0.14399999999999999</v>
      </c>
      <c r="J8" s="39"/>
      <c r="K8" s="41">
        <v>0.01</v>
      </c>
      <c r="L8" s="52"/>
      <c r="M8" s="42">
        <f t="shared" si="0"/>
        <v>80.595440385160003</v>
      </c>
      <c r="N8" s="27" t="s">
        <v>93</v>
      </c>
      <c r="Q8" s="75">
        <v>14.124000000000001</v>
      </c>
      <c r="S8" s="79" t="s">
        <v>80</v>
      </c>
      <c r="T8" s="82"/>
      <c r="V8" s="85">
        <v>367</v>
      </c>
      <c r="W8" s="45" t="str">
        <f t="shared" si="3"/>
        <v>-</v>
      </c>
      <c r="X8" s="85">
        <f t="shared" si="1"/>
        <v>-2.7699999999999818</v>
      </c>
      <c r="Z8" s="85">
        <v>370</v>
      </c>
      <c r="AA8" s="46" t="str">
        <f t="shared" si="4"/>
        <v>-</v>
      </c>
      <c r="AB8" s="85">
        <f t="shared" si="2"/>
        <v>-370</v>
      </c>
    </row>
    <row r="9" spans="1:28" ht="15" x14ac:dyDescent="0.2">
      <c r="A9" s="16" t="s">
        <v>36</v>
      </c>
      <c r="B9" s="1" t="s">
        <v>10</v>
      </c>
      <c r="C9" s="29" t="s">
        <v>11</v>
      </c>
      <c r="D9" s="37">
        <v>1248.49</v>
      </c>
      <c r="E9" s="38">
        <v>102.46</v>
      </c>
      <c r="F9" s="38">
        <v>2.1114999999999999</v>
      </c>
      <c r="G9" s="37">
        <v>8.1300000000000008</v>
      </c>
      <c r="H9" s="50"/>
      <c r="I9" s="39"/>
      <c r="J9" s="39"/>
      <c r="K9" s="42"/>
      <c r="L9" s="52"/>
      <c r="M9" s="42">
        <f t="shared" si="0"/>
        <v>80.887983642406596</v>
      </c>
      <c r="N9" s="26" t="s">
        <v>87</v>
      </c>
      <c r="Q9" s="75">
        <v>126.669</v>
      </c>
      <c r="S9" s="79" t="s">
        <v>81</v>
      </c>
      <c r="T9" s="83"/>
      <c r="V9" s="85">
        <v>1255</v>
      </c>
      <c r="W9" s="45" t="str">
        <f t="shared" si="3"/>
        <v>-</v>
      </c>
      <c r="X9" s="85">
        <f t="shared" si="1"/>
        <v>-6.5099999999999909</v>
      </c>
      <c r="Z9" s="85">
        <v>1255.5</v>
      </c>
      <c r="AA9" s="46" t="str">
        <f t="shared" si="4"/>
        <v>-</v>
      </c>
      <c r="AB9" s="85">
        <f t="shared" si="2"/>
        <v>-1255.5</v>
      </c>
    </row>
    <row r="10" spans="1:28" ht="15" x14ac:dyDescent="0.2">
      <c r="A10" s="16" t="s">
        <v>37</v>
      </c>
      <c r="B10" s="1" t="s">
        <v>12</v>
      </c>
      <c r="C10" s="29" t="s">
        <v>11</v>
      </c>
      <c r="D10" s="37">
        <v>771.53</v>
      </c>
      <c r="E10" s="38">
        <v>8.3179999999999996</v>
      </c>
      <c r="F10" s="38">
        <v>10.0152</v>
      </c>
      <c r="G10" s="37">
        <v>8.58</v>
      </c>
      <c r="H10" s="50"/>
      <c r="I10" s="39"/>
      <c r="J10" s="39"/>
      <c r="K10" s="42"/>
      <c r="L10" s="52"/>
      <c r="M10" s="42">
        <f t="shared" si="0"/>
        <v>40.8907678694327</v>
      </c>
      <c r="N10" s="26"/>
      <c r="Q10" s="75">
        <v>20.341999999999999</v>
      </c>
      <c r="V10" s="85">
        <v>790</v>
      </c>
      <c r="W10" s="45" t="str">
        <f t="shared" si="3"/>
        <v>-</v>
      </c>
      <c r="X10" s="85">
        <f t="shared" si="1"/>
        <v>-18.470000000000027</v>
      </c>
      <c r="Z10" s="85">
        <v>793.45</v>
      </c>
      <c r="AA10" s="46" t="str">
        <f t="shared" si="4"/>
        <v>-</v>
      </c>
      <c r="AB10" s="85">
        <f t="shared" si="2"/>
        <v>-793.45</v>
      </c>
    </row>
    <row r="11" spans="1:28" ht="30" x14ac:dyDescent="0.2">
      <c r="A11" s="16" t="s">
        <v>38</v>
      </c>
      <c r="B11" s="1" t="s">
        <v>83</v>
      </c>
      <c r="C11" s="29" t="s">
        <v>11</v>
      </c>
      <c r="D11" s="37">
        <v>407.25</v>
      </c>
      <c r="E11" s="38">
        <v>2.2669999999999999</v>
      </c>
      <c r="F11" s="38">
        <v>9.7521000000000004</v>
      </c>
      <c r="G11" s="37">
        <v>8.31</v>
      </c>
      <c r="H11" s="50"/>
      <c r="I11" s="39"/>
      <c r="J11" s="39">
        <v>1.5</v>
      </c>
      <c r="K11" s="42"/>
      <c r="L11" s="52">
        <v>0.2</v>
      </c>
      <c r="M11" s="42">
        <f t="shared" si="0"/>
        <v>82.713076474022174</v>
      </c>
      <c r="N11" s="26"/>
      <c r="Q11" s="75">
        <v>2.7408000000000001</v>
      </c>
      <c r="V11" s="85">
        <v>409</v>
      </c>
      <c r="W11" s="45" t="str">
        <f t="shared" si="3"/>
        <v>-</v>
      </c>
      <c r="X11" s="85">
        <f t="shared" si="1"/>
        <v>-1.75</v>
      </c>
      <c r="Z11" s="85">
        <v>409.85</v>
      </c>
      <c r="AA11" s="46" t="str">
        <f t="shared" si="4"/>
        <v>-</v>
      </c>
      <c r="AB11" s="85">
        <f t="shared" si="2"/>
        <v>-409.85</v>
      </c>
    </row>
    <row r="12" spans="1:28" ht="15" x14ac:dyDescent="0.2">
      <c r="A12" s="16" t="s">
        <v>39</v>
      </c>
      <c r="B12" s="1" t="s">
        <v>13</v>
      </c>
      <c r="C12" s="29" t="s">
        <v>11</v>
      </c>
      <c r="D12" s="37">
        <v>293.3</v>
      </c>
      <c r="E12" s="38">
        <v>0.79</v>
      </c>
      <c r="F12" s="38">
        <v>9.3521999999999998</v>
      </c>
      <c r="G12" s="37">
        <v>9.1300000000000008</v>
      </c>
      <c r="H12" s="91">
        <v>0.2</v>
      </c>
      <c r="I12" s="39"/>
      <c r="J12" s="41">
        <v>0.3</v>
      </c>
      <c r="K12" s="42"/>
      <c r="L12" s="40">
        <v>2.4</v>
      </c>
      <c r="M12" s="42">
        <f t="shared" si="0"/>
        <v>83.642138697723666</v>
      </c>
      <c r="N12" s="26"/>
      <c r="Q12" s="75">
        <v>0.94450000000000001</v>
      </c>
      <c r="V12" s="85">
        <v>294</v>
      </c>
      <c r="W12" s="45" t="str">
        <f t="shared" si="3"/>
        <v>-</v>
      </c>
      <c r="X12" s="85">
        <f t="shared" si="1"/>
        <v>-0.69999999999998863</v>
      </c>
      <c r="Z12" s="85">
        <v>294</v>
      </c>
      <c r="AA12" s="46" t="str">
        <f t="shared" si="4"/>
        <v>-</v>
      </c>
      <c r="AB12" s="85">
        <f t="shared" si="2"/>
        <v>-293.8</v>
      </c>
    </row>
    <row r="13" spans="1:28" ht="15" x14ac:dyDescent="0.2">
      <c r="A13" s="16" t="s">
        <v>40</v>
      </c>
      <c r="B13" s="1" t="s">
        <v>14</v>
      </c>
      <c r="C13" s="29" t="s">
        <v>15</v>
      </c>
      <c r="D13" s="53">
        <v>1005.22</v>
      </c>
      <c r="E13" s="38">
        <v>0.628</v>
      </c>
      <c r="F13" s="38">
        <v>0.93979999999999997</v>
      </c>
      <c r="G13" s="37"/>
      <c r="H13" s="50"/>
      <c r="I13" s="41">
        <v>0.5</v>
      </c>
      <c r="J13" s="39"/>
      <c r="K13" s="42"/>
      <c r="L13" s="52"/>
      <c r="M13" s="42">
        <f t="shared" si="0"/>
        <v>84.590517241379317</v>
      </c>
      <c r="N13" s="54"/>
      <c r="Q13" s="75">
        <v>0.74239999999999995</v>
      </c>
      <c r="V13" s="85">
        <v>1007</v>
      </c>
      <c r="W13" s="45" t="str">
        <f t="shared" si="3"/>
        <v>-</v>
      </c>
      <c r="X13" s="85">
        <f t="shared" si="1"/>
        <v>-1.7799999999999727</v>
      </c>
      <c r="Z13" s="85">
        <v>1007.5</v>
      </c>
      <c r="AA13" s="46" t="str">
        <f t="shared" si="4"/>
        <v>-</v>
      </c>
      <c r="AB13" s="85">
        <f t="shared" si="2"/>
        <v>-1007.5</v>
      </c>
    </row>
    <row r="14" spans="1:28" ht="15" x14ac:dyDescent="0.2">
      <c r="A14" s="16" t="s">
        <v>41</v>
      </c>
      <c r="B14" s="1" t="s">
        <v>16</v>
      </c>
      <c r="C14" s="29" t="s">
        <v>17</v>
      </c>
      <c r="D14" s="37">
        <v>1066.0899999999999</v>
      </c>
      <c r="E14" s="38">
        <v>170.505</v>
      </c>
      <c r="F14" s="38">
        <v>2.7597</v>
      </c>
      <c r="G14" s="37">
        <v>12.1</v>
      </c>
      <c r="H14" s="50"/>
      <c r="I14" s="39"/>
      <c r="J14" s="39"/>
      <c r="K14" s="42"/>
      <c r="L14" s="55"/>
      <c r="M14" s="42">
        <f t="shared" si="0"/>
        <v>87.877397874511658</v>
      </c>
      <c r="N14" s="54"/>
      <c r="Q14" s="76">
        <v>194.02600000000001</v>
      </c>
      <c r="V14" s="85">
        <v>1072.5</v>
      </c>
      <c r="W14" s="45" t="str">
        <f t="shared" si="3"/>
        <v>-</v>
      </c>
      <c r="X14" s="85">
        <f t="shared" si="1"/>
        <v>-6.4100000000000819</v>
      </c>
      <c r="Z14" s="85">
        <v>1074.75</v>
      </c>
      <c r="AA14" s="46" t="str">
        <f t="shared" si="4"/>
        <v>-</v>
      </c>
      <c r="AB14" s="85">
        <f t="shared" si="2"/>
        <v>-1074.75</v>
      </c>
    </row>
    <row r="15" spans="1:28" ht="15" x14ac:dyDescent="0.2">
      <c r="A15" s="16" t="s">
        <v>42</v>
      </c>
      <c r="B15" s="1" t="s">
        <v>18</v>
      </c>
      <c r="C15" s="29" t="s">
        <v>17</v>
      </c>
      <c r="D15" s="37">
        <v>461.65</v>
      </c>
      <c r="E15" s="38">
        <v>6.4790000000000001</v>
      </c>
      <c r="F15" s="38">
        <v>13.3384</v>
      </c>
      <c r="G15" s="37">
        <v>8.9</v>
      </c>
      <c r="H15" s="50"/>
      <c r="I15" s="39"/>
      <c r="J15" s="39"/>
      <c r="K15" s="42">
        <v>700</v>
      </c>
      <c r="L15" s="52"/>
      <c r="M15" s="42">
        <f>(E15*100/Q15)</f>
        <v>86.791694574681841</v>
      </c>
      <c r="N15" s="54"/>
      <c r="Q15" s="75">
        <v>7.4649999999999999</v>
      </c>
      <c r="V15" s="85">
        <v>465</v>
      </c>
      <c r="W15" s="45" t="str">
        <f t="shared" si="3"/>
        <v>-</v>
      </c>
      <c r="X15" s="85">
        <f t="shared" si="1"/>
        <v>-3.3500000000000227</v>
      </c>
      <c r="Z15" s="85">
        <v>465</v>
      </c>
      <c r="AA15" s="46" t="str">
        <f t="shared" si="4"/>
        <v>-</v>
      </c>
      <c r="AB15" s="85">
        <f t="shared" si="2"/>
        <v>-465</v>
      </c>
    </row>
    <row r="16" spans="1:28" ht="15" x14ac:dyDescent="0.2">
      <c r="A16" s="16" t="s">
        <v>43</v>
      </c>
      <c r="B16" s="1" t="s">
        <v>19</v>
      </c>
      <c r="C16" s="29" t="s">
        <v>17</v>
      </c>
      <c r="D16" s="37">
        <v>387.48</v>
      </c>
      <c r="E16" s="38">
        <v>6.3179999999999996</v>
      </c>
      <c r="F16" s="38">
        <v>9.5703999999999994</v>
      </c>
      <c r="G16" s="37">
        <v>8.5</v>
      </c>
      <c r="H16" s="50"/>
      <c r="I16" s="39"/>
      <c r="J16" s="39"/>
      <c r="K16" s="56">
        <v>700</v>
      </c>
      <c r="L16" s="52"/>
      <c r="M16" s="42">
        <f t="shared" si="0"/>
        <v>88.215582239597879</v>
      </c>
      <c r="N16" s="27"/>
      <c r="Q16" s="75">
        <v>7.1619999999999999</v>
      </c>
      <c r="V16" s="85">
        <v>390</v>
      </c>
      <c r="W16" s="45" t="str">
        <f t="shared" si="3"/>
        <v>-</v>
      </c>
      <c r="X16" s="85">
        <f t="shared" si="1"/>
        <v>-2.5199999999999818</v>
      </c>
      <c r="Z16" s="85">
        <v>390</v>
      </c>
      <c r="AA16" s="46" t="str">
        <f t="shared" si="4"/>
        <v>-</v>
      </c>
      <c r="AB16" s="85">
        <f t="shared" si="2"/>
        <v>-390</v>
      </c>
    </row>
    <row r="17" spans="1:28" ht="15" x14ac:dyDescent="0.2">
      <c r="A17" s="16" t="s">
        <v>44</v>
      </c>
      <c r="B17" s="1" t="s">
        <v>20</v>
      </c>
      <c r="C17" s="29" t="s">
        <v>17</v>
      </c>
      <c r="D17" s="37">
        <v>326.56</v>
      </c>
      <c r="E17" s="38">
        <v>8.4629999999999992</v>
      </c>
      <c r="F17" s="38">
        <v>9.2555999999999994</v>
      </c>
      <c r="G17" s="37">
        <v>10.199999999999999</v>
      </c>
      <c r="H17" s="50"/>
      <c r="I17" s="39"/>
      <c r="J17" s="41">
        <v>0.5</v>
      </c>
      <c r="K17" s="69">
        <v>500</v>
      </c>
      <c r="L17" s="52"/>
      <c r="M17" s="42">
        <f t="shared" si="0"/>
        <v>89.31926121372031</v>
      </c>
      <c r="N17" s="27" t="s">
        <v>88</v>
      </c>
      <c r="Q17" s="75">
        <v>9.4749999999999996</v>
      </c>
      <c r="V17" s="85">
        <v>327.5</v>
      </c>
      <c r="W17" s="45" t="str">
        <f t="shared" si="3"/>
        <v>-</v>
      </c>
      <c r="X17" s="85">
        <f t="shared" si="1"/>
        <v>-0.93999999999999773</v>
      </c>
      <c r="Z17" s="85">
        <v>327.5</v>
      </c>
      <c r="AA17" s="46" t="str">
        <f t="shared" si="4"/>
        <v>-</v>
      </c>
      <c r="AB17" s="85">
        <f t="shared" si="2"/>
        <v>-327.5</v>
      </c>
    </row>
    <row r="18" spans="1:28" ht="15" x14ac:dyDescent="0.2">
      <c r="A18" s="16" t="s">
        <v>45</v>
      </c>
      <c r="B18" s="1" t="s">
        <v>21</v>
      </c>
      <c r="C18" s="29" t="s">
        <v>22</v>
      </c>
      <c r="D18" s="37">
        <v>290.58</v>
      </c>
      <c r="E18" s="38">
        <v>20.0883</v>
      </c>
      <c r="F18" s="38">
        <v>1.0589999999999999</v>
      </c>
      <c r="G18" s="37">
        <v>3.04</v>
      </c>
      <c r="H18" s="50"/>
      <c r="I18" s="41">
        <v>0.08</v>
      </c>
      <c r="J18" s="41">
        <v>0.77</v>
      </c>
      <c r="K18" s="42"/>
      <c r="L18" s="52">
        <v>0.5</v>
      </c>
      <c r="M18" s="42">
        <f t="shared" si="0"/>
        <v>79.700611393906698</v>
      </c>
      <c r="N18" s="27" t="s">
        <v>97</v>
      </c>
      <c r="Q18" s="75">
        <v>25.204699999999999</v>
      </c>
      <c r="V18" s="85">
        <v>293.5</v>
      </c>
      <c r="W18" s="45" t="str">
        <f t="shared" si="3"/>
        <v>-</v>
      </c>
      <c r="X18" s="85">
        <f t="shared" si="1"/>
        <v>-2.9200000000000159</v>
      </c>
      <c r="Z18" s="85">
        <v>295</v>
      </c>
      <c r="AA18" s="46" t="str">
        <f t="shared" si="4"/>
        <v>-</v>
      </c>
      <c r="AB18" s="85">
        <f t="shared" si="2"/>
        <v>-295</v>
      </c>
    </row>
    <row r="19" spans="1:28" ht="15" x14ac:dyDescent="0.2">
      <c r="A19" s="16" t="s">
        <v>46</v>
      </c>
      <c r="B19" s="1" t="s">
        <v>23</v>
      </c>
      <c r="C19" s="29" t="s">
        <v>24</v>
      </c>
      <c r="D19" s="37">
        <v>293.85000000000002</v>
      </c>
      <c r="E19" s="38">
        <v>5.0940000000000003</v>
      </c>
      <c r="F19" s="38">
        <v>12.1935</v>
      </c>
      <c r="G19" s="37">
        <v>9.8000000000000007</v>
      </c>
      <c r="H19" s="50"/>
      <c r="I19" s="39">
        <v>2</v>
      </c>
      <c r="J19" s="39"/>
      <c r="K19" s="42"/>
      <c r="L19" s="55"/>
      <c r="M19" s="42">
        <f t="shared" si="0"/>
        <v>83.920922570016472</v>
      </c>
      <c r="N19" s="93"/>
      <c r="Q19" s="75">
        <v>6.07</v>
      </c>
      <c r="V19" s="85">
        <v>295</v>
      </c>
      <c r="W19" s="45" t="str">
        <f t="shared" si="3"/>
        <v>-</v>
      </c>
      <c r="X19" s="85">
        <f t="shared" si="1"/>
        <v>-1.1499999999999773</v>
      </c>
      <c r="Z19" s="85">
        <v>295</v>
      </c>
      <c r="AA19" s="46" t="str">
        <f t="shared" si="4"/>
        <v>-</v>
      </c>
      <c r="AB19" s="85">
        <f t="shared" si="2"/>
        <v>-295</v>
      </c>
    </row>
    <row r="20" spans="1:28" ht="24" x14ac:dyDescent="0.2">
      <c r="A20" s="16" t="s">
        <v>47</v>
      </c>
      <c r="B20" s="2" t="s">
        <v>49</v>
      </c>
      <c r="C20" s="29" t="s">
        <v>25</v>
      </c>
      <c r="D20" s="57">
        <v>346.99</v>
      </c>
      <c r="E20" s="58">
        <v>0.44900000000000001</v>
      </c>
      <c r="F20" s="38"/>
      <c r="G20" s="37"/>
      <c r="H20" s="50"/>
      <c r="I20" s="39"/>
      <c r="J20" s="39"/>
      <c r="K20" s="42"/>
      <c r="L20" s="40"/>
      <c r="M20" s="59">
        <f t="shared" si="0"/>
        <v>99.777777777777771</v>
      </c>
      <c r="N20" s="27" t="s">
        <v>89</v>
      </c>
      <c r="Q20" s="75">
        <v>0.45</v>
      </c>
      <c r="V20" s="85">
        <v>352.5</v>
      </c>
      <c r="W20" s="45" t="str">
        <f t="shared" si="3"/>
        <v>-</v>
      </c>
      <c r="X20" s="85">
        <f t="shared" si="1"/>
        <v>-5.5099999999999909</v>
      </c>
      <c r="Z20" s="85">
        <v>354.5</v>
      </c>
      <c r="AA20" s="46" t="str">
        <f t="shared" si="4"/>
        <v>-</v>
      </c>
      <c r="AB20" s="85">
        <f t="shared" si="2"/>
        <v>-354.5</v>
      </c>
    </row>
    <row r="21" spans="1:28" ht="24" x14ac:dyDescent="0.2">
      <c r="A21" s="16" t="s">
        <v>48</v>
      </c>
      <c r="B21" s="1" t="s">
        <v>26</v>
      </c>
      <c r="C21" s="29" t="s">
        <v>27</v>
      </c>
      <c r="D21" s="60">
        <v>516.99</v>
      </c>
      <c r="E21" s="61">
        <v>0.29899999999999999</v>
      </c>
      <c r="F21" s="71"/>
      <c r="G21" s="62"/>
      <c r="H21" s="43"/>
      <c r="I21" s="63"/>
      <c r="J21" s="63"/>
      <c r="K21" s="56"/>
      <c r="L21" s="43"/>
      <c r="M21" s="59">
        <f t="shared" si="0"/>
        <v>111.98501872659175</v>
      </c>
      <c r="N21" s="27" t="s">
        <v>89</v>
      </c>
      <c r="Q21" s="75">
        <v>0.26700000000000002</v>
      </c>
      <c r="V21" s="85">
        <v>520.70000000000005</v>
      </c>
      <c r="W21" s="45" t="str">
        <f t="shared" si="3"/>
        <v>-</v>
      </c>
      <c r="X21" s="85">
        <f t="shared" si="1"/>
        <v>-3.7100000000000364</v>
      </c>
      <c r="Z21" s="85">
        <v>522.70000000000005</v>
      </c>
      <c r="AA21" s="46" t="str">
        <f t="shared" si="4"/>
        <v>-</v>
      </c>
      <c r="AB21" s="85">
        <f t="shared" si="2"/>
        <v>-522.70000000000005</v>
      </c>
    </row>
    <row r="22" spans="1:28" ht="15.75" thickBot="1" x14ac:dyDescent="0.25">
      <c r="A22" s="17"/>
      <c r="B22" s="18" t="s">
        <v>28</v>
      </c>
      <c r="C22" s="19" t="s">
        <v>29</v>
      </c>
      <c r="D22" s="64">
        <v>534.16999999999996</v>
      </c>
      <c r="E22" s="65">
        <v>0.22</v>
      </c>
      <c r="F22" s="65"/>
      <c r="G22" s="64"/>
      <c r="H22" s="66"/>
      <c r="I22" s="67"/>
      <c r="J22" s="67"/>
      <c r="K22" s="68"/>
      <c r="L22" s="66"/>
      <c r="M22" s="44">
        <f t="shared" si="0"/>
        <v>88</v>
      </c>
      <c r="N22" s="92" t="s">
        <v>93</v>
      </c>
      <c r="Q22" s="75">
        <v>0.25</v>
      </c>
      <c r="V22" s="85">
        <v>536.41999999999996</v>
      </c>
      <c r="W22" s="45" t="str">
        <f t="shared" si="3"/>
        <v>-</v>
      </c>
      <c r="X22" s="85">
        <f t="shared" si="1"/>
        <v>-2.25</v>
      </c>
      <c r="Z22" s="85">
        <v>540.22</v>
      </c>
      <c r="AA22" s="46" t="str">
        <f t="shared" si="4"/>
        <v>-</v>
      </c>
      <c r="AB22" s="85">
        <f t="shared" si="2"/>
        <v>-540.22</v>
      </c>
    </row>
    <row r="23" spans="1:28" ht="15" thickTop="1" x14ac:dyDescent="0.2"/>
    <row r="24" spans="1:28" x14ac:dyDescent="0.2">
      <c r="L24" s="95" t="s">
        <v>90</v>
      </c>
      <c r="M24" s="95"/>
      <c r="N24" s="70" t="s">
        <v>94</v>
      </c>
    </row>
    <row r="25" spans="1:28" ht="12" customHeight="1" x14ac:dyDescent="0.2">
      <c r="A25" s="8" t="s">
        <v>60</v>
      </c>
      <c r="N25" s="6"/>
    </row>
    <row r="26" spans="1:28" ht="12" customHeight="1" x14ac:dyDescent="0.2">
      <c r="A26" s="9" t="s">
        <v>61</v>
      </c>
      <c r="B26" s="7"/>
    </row>
    <row r="27" spans="1:28" ht="12" customHeight="1" x14ac:dyDescent="0.2">
      <c r="A27" s="9" t="s">
        <v>62</v>
      </c>
      <c r="B27" s="7"/>
    </row>
    <row r="28" spans="1:28" ht="12" customHeight="1" x14ac:dyDescent="0.2">
      <c r="A28" s="9" t="s">
        <v>63</v>
      </c>
      <c r="B28" s="7"/>
    </row>
    <row r="29" spans="1:28" ht="12" customHeight="1" x14ac:dyDescent="0.2">
      <c r="A29" s="9" t="s">
        <v>64</v>
      </c>
      <c r="B29" s="7"/>
      <c r="C29" s="7"/>
    </row>
    <row r="30" spans="1:28" ht="12" customHeight="1" x14ac:dyDescent="0.2">
      <c r="A30" s="9" t="s">
        <v>65</v>
      </c>
      <c r="B30" s="7"/>
      <c r="C30" s="7"/>
    </row>
    <row r="31" spans="1:28" ht="12" customHeight="1" x14ac:dyDescent="0.2">
      <c r="A31" s="9" t="s">
        <v>66</v>
      </c>
      <c r="B31" s="7"/>
    </row>
    <row r="32" spans="1:28" ht="12" customHeight="1" x14ac:dyDescent="0.2">
      <c r="A32" s="9" t="s">
        <v>67</v>
      </c>
      <c r="B32" s="7"/>
    </row>
    <row r="33" spans="1:2" ht="12" customHeight="1" x14ac:dyDescent="0.2">
      <c r="A33" s="9" t="s">
        <v>68</v>
      </c>
      <c r="B33" s="7"/>
    </row>
    <row r="34" spans="1:2" ht="12" customHeight="1" x14ac:dyDescent="0.2">
      <c r="A34" s="10" t="s">
        <v>69</v>
      </c>
      <c r="B34" s="7"/>
    </row>
    <row r="35" spans="1:2" ht="12" customHeight="1" x14ac:dyDescent="0.2">
      <c r="A35" s="10" t="s">
        <v>70</v>
      </c>
      <c r="B35" s="7"/>
    </row>
    <row r="36" spans="1:2" ht="12" customHeight="1" x14ac:dyDescent="0.2">
      <c r="A36" s="11" t="s">
        <v>71</v>
      </c>
      <c r="B36" s="7"/>
    </row>
  </sheetData>
  <mergeCells count="4">
    <mergeCell ref="J2:K2"/>
    <mergeCell ref="L24:M24"/>
    <mergeCell ref="L2:N2"/>
    <mergeCell ref="S4:T4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2021-10-14T06:13:16Z</dcterms:modified>
</cp:coreProperties>
</file>